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980" windowHeight="8580" activeTab="0"/>
  </bookViews>
  <sheets>
    <sheet name="we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<sst xmlns="http://schemas.openxmlformats.org/spreadsheetml/2006/main" count="60" uniqueCount="51">
  <si>
    <t>Ítem</t>
  </si>
  <si>
    <t>01</t>
  </si>
  <si>
    <t>001</t>
  </si>
  <si>
    <t>S/P</t>
  </si>
  <si>
    <t>02</t>
  </si>
  <si>
    <t>03</t>
  </si>
  <si>
    <t>04</t>
  </si>
  <si>
    <t>05</t>
  </si>
  <si>
    <t>06</t>
  </si>
  <si>
    <t>07</t>
  </si>
  <si>
    <t>MINISTERIO PÚBLICO AÑO 2013</t>
  </si>
  <si>
    <t>Subtítulo</t>
  </si>
  <si>
    <t>Asignación</t>
  </si>
  <si>
    <t>Descripción</t>
  </si>
  <si>
    <r>
      <t xml:space="preserve">Presupuesto </t>
    </r>
    <r>
      <rPr>
        <b/>
        <u val="single"/>
        <sz val="12"/>
        <rFont val="Arial"/>
        <family val="2"/>
      </rPr>
      <t>Vigente</t>
    </r>
  </si>
  <si>
    <t>Ejecución Acumulada</t>
  </si>
  <si>
    <t>Porcentaje de Ejecución</t>
  </si>
  <si>
    <t>(M$ 2013)</t>
  </si>
  <si>
    <t>(%)</t>
  </si>
  <si>
    <t>Gastos en Personal</t>
  </si>
  <si>
    <t xml:space="preserve">   Remuneraciones</t>
  </si>
  <si>
    <t xml:space="preserve">   Otros </t>
  </si>
  <si>
    <t>Bienes y Servicios de Consumo</t>
  </si>
  <si>
    <t xml:space="preserve">   Operación</t>
  </si>
  <si>
    <t xml:space="preserve">   Fondo de Operación Víctimas y Testigos </t>
  </si>
  <si>
    <t xml:space="preserve">   Peritajes Privados</t>
  </si>
  <si>
    <t>Prestaciones de Seguidad Social</t>
  </si>
  <si>
    <t xml:space="preserve">   Prestaciones Previsionales</t>
  </si>
  <si>
    <t>Transferencias Corrientes</t>
  </si>
  <si>
    <t xml:space="preserve">    Al Gobierno Central</t>
  </si>
  <si>
    <t xml:space="preserve">       Programa Coordinación Reforma Judicial</t>
  </si>
  <si>
    <t>Adquisición de Activos No Financieros</t>
  </si>
  <si>
    <t xml:space="preserve">   Edificios</t>
  </si>
  <si>
    <t xml:space="preserve">   Vehículos</t>
  </si>
  <si>
    <t xml:space="preserve">   Mobiliario y Otros </t>
  </si>
  <si>
    <t xml:space="preserve">   Máquinas y Equipos </t>
  </si>
  <si>
    <t xml:space="preserve">   Equipos Informáticos </t>
  </si>
  <si>
    <t xml:space="preserve">   Programas Informáticos </t>
  </si>
  <si>
    <t>99</t>
  </si>
  <si>
    <t xml:space="preserve">   Otros activos no financieros</t>
  </si>
  <si>
    <t>Iniciativas de Inversión</t>
  </si>
  <si>
    <t xml:space="preserve">   Proyectos</t>
  </si>
  <si>
    <t>Prestamos</t>
  </si>
  <si>
    <t>-</t>
  </si>
  <si>
    <t xml:space="preserve">  Anticipos a contratista</t>
  </si>
  <si>
    <t xml:space="preserve"> Recuperación de anticipos a contratista</t>
  </si>
  <si>
    <t>Transferencias de Capital</t>
  </si>
  <si>
    <t xml:space="preserve">   Al Gobierno Central</t>
  </si>
  <si>
    <t>Servicio de la Deuda</t>
  </si>
  <si>
    <t>Saldo Final de Caja</t>
  </si>
  <si>
    <t>TOTAL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</si>
</sst>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%"/>
    <numFmt numFmtId="173" formatCode="#,##0_ ;[Red]\-#,##0\ "/>
    <numFmt numFmtId="174" formatCode="#,##0.000"/>
    <numFmt numFmtId="175" formatCode="#,##0_ ;\-#,##0\ "/>
    <numFmt numFmtId="176" formatCode="#,##0.0"/>
    <numFmt numFmtId="177" formatCode="&quot;$&quot;\ #,##0"/>
    <numFmt numFmtId="178" formatCode="_-&quot;$&quot;\ * #,##0_-;\-&quot;$&quot;\ * #,##0_-;_-&quot;$&quot;\ * &quot;-&quot;??_-;_-@_-"/>
    <numFmt numFmtId="179" formatCode="_-* #,##0_-;\-* #,##0_-;_-* &quot;-&quot;??_-;_-@_-"/>
  </numFmts>
  <fonts count="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2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medium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medium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 style="thick">
        <color indexed="10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 horizontal="right"/>
    </xf>
    <xf numFmtId="10" fontId="2" fillId="2" borderId="2" xfId="19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172" fontId="2" fillId="2" borderId="7" xfId="19" applyNumberFormat="1" applyFont="1" applyFill="1" applyBorder="1" applyAlignment="1">
      <alignment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3" fontId="6" fillId="2" borderId="6" xfId="0" applyNumberFormat="1" applyFont="1" applyFill="1" applyBorder="1" applyAlignment="1">
      <alignment/>
    </xf>
    <xf numFmtId="172" fontId="6" fillId="2" borderId="7" xfId="19" applyNumberFormat="1" applyFont="1" applyFill="1" applyBorder="1" applyAlignment="1">
      <alignment/>
    </xf>
    <xf numFmtId="0" fontId="6" fillId="2" borderId="6" xfId="0" applyFont="1" applyFill="1" applyBorder="1" applyAlignment="1" quotePrefix="1">
      <alignment horizontal="center"/>
    </xf>
    <xf numFmtId="0" fontId="6" fillId="2" borderId="5" xfId="0" applyFont="1" applyFill="1" applyBorder="1" applyAlignment="1">
      <alignment/>
    </xf>
    <xf numFmtId="172" fontId="6" fillId="2" borderId="7" xfId="19" applyNumberFormat="1" applyFont="1" applyFill="1" applyBorder="1" applyAlignment="1">
      <alignment horizontal="right"/>
    </xf>
    <xf numFmtId="172" fontId="2" fillId="2" borderId="7" xfId="19" applyNumberFormat="1" applyFont="1" applyFill="1" applyBorder="1" applyAlignment="1">
      <alignment horizontal="right"/>
    </xf>
    <xf numFmtId="0" fontId="6" fillId="2" borderId="6" xfId="0" applyFont="1" applyFill="1" applyBorder="1" applyAlignment="1" quotePrefix="1">
      <alignment horizontal="left"/>
    </xf>
    <xf numFmtId="0" fontId="6" fillId="2" borderId="6" xfId="0" applyFont="1" applyFill="1" applyBorder="1" applyAlignment="1">
      <alignment horizontal="left"/>
    </xf>
    <xf numFmtId="0" fontId="2" fillId="2" borderId="6" xfId="0" applyFont="1" applyFill="1" applyBorder="1" applyAlignment="1" quotePrefix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 quotePrefix="1">
      <alignment horizontal="center"/>
    </xf>
    <xf numFmtId="0" fontId="1" fillId="2" borderId="11" xfId="0" applyFont="1" applyFill="1" applyBorder="1" applyAlignment="1">
      <alignment/>
    </xf>
    <xf numFmtId="3" fontId="1" fillId="2" borderId="11" xfId="0" applyNumberFormat="1" applyFont="1" applyFill="1" applyBorder="1" applyAlignment="1">
      <alignment/>
    </xf>
    <xf numFmtId="172" fontId="1" fillId="2" borderId="12" xfId="19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justify" textRotation="90" wrapText="1"/>
    </xf>
    <xf numFmtId="0" fontId="2" fillId="2" borderId="16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justify" textRotation="90" wrapText="1"/>
    </xf>
    <xf numFmtId="0" fontId="2" fillId="2" borderId="3" xfId="0" applyFont="1" applyFill="1" applyBorder="1" applyAlignment="1">
      <alignment horizontal="center" wrapText="1"/>
    </xf>
    <xf numFmtId="3" fontId="2" fillId="2" borderId="3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wrapText="1"/>
    </xf>
    <xf numFmtId="3" fontId="2" fillId="2" borderId="3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nacional2\Clasificado_DAF\gest_presupuestaria\VERSIONES%20PRESUPUESTO%202013\Informe%20Dipres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"/>
      <sheetName val="Resumen pagina Web"/>
      <sheetName val="VERIFICACIÓN"/>
    </sheetNames>
    <sheetDataSet>
      <sheetData sheetId="0">
        <row r="6">
          <cell r="A6" t="str">
            <v>Al mes de Mayo de 2013</v>
          </cell>
        </row>
        <row r="10">
          <cell r="S10">
            <v>133978766000</v>
          </cell>
        </row>
        <row r="34">
          <cell r="R34">
            <v>55504301363</v>
          </cell>
        </row>
        <row r="35">
          <cell r="R35">
            <v>45961797079</v>
          </cell>
          <cell r="S35">
            <v>95835071000</v>
          </cell>
        </row>
        <row r="37">
          <cell r="R37">
            <v>11418994293</v>
          </cell>
          <cell r="S37">
            <v>27512611354</v>
          </cell>
        </row>
        <row r="52">
          <cell r="R52">
            <v>116557922</v>
          </cell>
          <cell r="S52">
            <v>294739929</v>
          </cell>
        </row>
        <row r="69">
          <cell r="R69">
            <v>439194538</v>
          </cell>
          <cell r="S69">
            <v>985800027</v>
          </cell>
        </row>
        <row r="78">
          <cell r="R78">
            <v>22124832556</v>
          </cell>
          <cell r="S78">
            <v>50729206329</v>
          </cell>
        </row>
        <row r="86">
          <cell r="R86">
            <v>7143307039</v>
          </cell>
          <cell r="S86">
            <v>24613533000</v>
          </cell>
        </row>
        <row r="165">
          <cell r="R165">
            <v>584702263</v>
          </cell>
          <cell r="S165">
            <v>1744683000</v>
          </cell>
        </row>
        <row r="166">
          <cell r="R166">
            <v>89690897</v>
          </cell>
          <cell r="S166">
            <v>350000000</v>
          </cell>
        </row>
        <row r="171">
          <cell r="R171">
            <v>366115473</v>
          </cell>
          <cell r="S171">
            <v>235575000</v>
          </cell>
        </row>
        <row r="174">
          <cell r="R174">
            <v>296036629</v>
          </cell>
          <cell r="S174">
            <v>896914000</v>
          </cell>
        </row>
        <row r="180">
          <cell r="R180">
            <v>17996958</v>
          </cell>
          <cell r="S180">
            <v>757507000</v>
          </cell>
        </row>
        <row r="211">
          <cell r="R211">
            <v>62000000</v>
          </cell>
          <cell r="S211">
            <v>79748000</v>
          </cell>
        </row>
        <row r="212">
          <cell r="R212">
            <v>3851897</v>
          </cell>
          <cell r="S212">
            <v>138915000</v>
          </cell>
        </row>
        <row r="213">
          <cell r="R213">
            <v>16833656</v>
          </cell>
          <cell r="S213">
            <v>236670000</v>
          </cell>
        </row>
        <row r="216">
          <cell r="R216">
            <v>4018202</v>
          </cell>
          <cell r="S216">
            <v>41160000</v>
          </cell>
        </row>
        <row r="219">
          <cell r="R219">
            <v>937998</v>
          </cell>
          <cell r="S219">
            <v>20580000</v>
          </cell>
        </row>
        <row r="222">
          <cell r="R222">
            <v>0</v>
          </cell>
          <cell r="S222">
            <v>0</v>
          </cell>
        </row>
        <row r="224">
          <cell r="R224">
            <v>45151276</v>
          </cell>
          <cell r="S224">
            <v>8943164000</v>
          </cell>
        </row>
        <row r="520">
          <cell r="R520">
            <v>0</v>
          </cell>
          <cell r="S520">
            <v>0</v>
          </cell>
        </row>
        <row r="521">
          <cell r="R521">
            <v>0</v>
          </cell>
          <cell r="S521">
            <v>0</v>
          </cell>
        </row>
        <row r="523">
          <cell r="R523">
            <v>574723419</v>
          </cell>
          <cell r="S523">
            <v>1168249000</v>
          </cell>
        </row>
        <row r="527">
          <cell r="R527">
            <v>1011531737</v>
          </cell>
          <cell r="S527">
            <v>1011680000</v>
          </cell>
        </row>
        <row r="536">
          <cell r="R536">
            <v>0</v>
          </cell>
          <cell r="S536">
            <v>0</v>
          </cell>
        </row>
        <row r="539">
          <cell r="R539">
            <v>55504301363</v>
          </cell>
          <cell r="S539">
            <v>133978766000</v>
          </cell>
        </row>
      </sheetData>
      <sheetData sheetId="1">
        <row r="8">
          <cell r="E8">
            <v>79522357.639</v>
          </cell>
          <cell r="F8">
            <v>34099579.309</v>
          </cell>
        </row>
        <row r="12">
          <cell r="E12">
            <v>1744683</v>
          </cell>
          <cell r="F12">
            <v>584702.263</v>
          </cell>
        </row>
        <row r="13">
          <cell r="E13">
            <v>350000</v>
          </cell>
          <cell r="F13">
            <v>89690.897</v>
          </cell>
        </row>
        <row r="38">
          <cell r="E38">
            <v>133978766</v>
          </cell>
          <cell r="F38">
            <v>55504301.363000005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75" zoomScaleNormal="75" workbookViewId="0" topLeftCell="A1">
      <selection activeCell="D21" sqref="D21"/>
    </sheetView>
  </sheetViews>
  <sheetFormatPr defaultColWidth="11.421875" defaultRowHeight="12.75"/>
  <cols>
    <col min="1" max="1" width="6.28125" style="36" customWidth="1"/>
    <col min="2" max="2" width="4.421875" style="36" customWidth="1"/>
    <col min="3" max="3" width="5.8515625" style="36" customWidth="1"/>
    <col min="4" max="4" width="52.7109375" style="36" customWidth="1"/>
    <col min="5" max="5" width="17.8515625" style="36" customWidth="1"/>
    <col min="6" max="6" width="20.57421875" style="36" customWidth="1"/>
    <col min="7" max="7" width="16.57421875" style="36" customWidth="1"/>
  </cols>
  <sheetData>
    <row r="1" spans="1:7" ht="28.5" thickBot="1">
      <c r="A1" s="38" t="s">
        <v>10</v>
      </c>
      <c r="B1" s="39"/>
      <c r="C1" s="39"/>
      <c r="D1" s="39"/>
      <c r="E1" s="39"/>
      <c r="F1" s="39"/>
      <c r="G1" s="40"/>
    </row>
    <row r="2" spans="1:7" ht="17.25" thickBot="1" thickTop="1">
      <c r="A2" s="1"/>
      <c r="B2" s="2"/>
      <c r="C2" s="2"/>
      <c r="D2" s="3"/>
      <c r="E2" s="4"/>
      <c r="F2" s="4"/>
      <c r="G2" s="5"/>
    </row>
    <row r="3" spans="1:7" ht="33" thickBot="1" thickTop="1">
      <c r="A3" s="41" t="s">
        <v>11</v>
      </c>
      <c r="B3" s="43" t="s">
        <v>0</v>
      </c>
      <c r="C3" s="43" t="s">
        <v>12</v>
      </c>
      <c r="D3" s="45" t="s">
        <v>13</v>
      </c>
      <c r="E3" s="48" t="s">
        <v>14</v>
      </c>
      <c r="F3" s="6" t="s">
        <v>15</v>
      </c>
      <c r="G3" s="7" t="s">
        <v>16</v>
      </c>
    </row>
    <row r="4" spans="1:7" ht="14.25" thickBot="1" thickTop="1">
      <c r="A4" s="42"/>
      <c r="B4" s="44"/>
      <c r="C4" s="44"/>
      <c r="D4" s="46"/>
      <c r="E4" s="44"/>
      <c r="F4" s="49" t="str">
        <f>+'[1]Consolidado'!$A$6</f>
        <v>Al mes de Mayo de 2013</v>
      </c>
      <c r="G4" s="50" t="str">
        <f>+'[1]Consolidado'!$A$6</f>
        <v>Al mes de Mayo de 2013</v>
      </c>
    </row>
    <row r="5" spans="1:7" ht="17.25" thickBot="1" thickTop="1">
      <c r="A5" s="42"/>
      <c r="B5" s="44"/>
      <c r="C5" s="44"/>
      <c r="D5" s="47"/>
      <c r="E5" s="8" t="s">
        <v>17</v>
      </c>
      <c r="F5" s="8" t="s">
        <v>17</v>
      </c>
      <c r="G5" s="9" t="s">
        <v>18</v>
      </c>
    </row>
    <row r="6" spans="1:7" ht="16.5" thickTop="1">
      <c r="A6" s="1"/>
      <c r="B6" s="2"/>
      <c r="C6" s="2"/>
      <c r="D6" s="10"/>
      <c r="E6" s="11"/>
      <c r="F6" s="11"/>
      <c r="G6" s="12"/>
    </row>
    <row r="7" spans="1:7" ht="15.75">
      <c r="A7" s="13">
        <v>21</v>
      </c>
      <c r="B7" s="14"/>
      <c r="C7" s="14"/>
      <c r="D7" s="15" t="s">
        <v>19</v>
      </c>
      <c r="E7" s="16">
        <f>+E8+E9</f>
        <v>95835071</v>
      </c>
      <c r="F7" s="16">
        <f>+F8+F9</f>
        <v>45961797.079</v>
      </c>
      <c r="G7" s="17">
        <f>+F7/E7</f>
        <v>0.4795926647667429</v>
      </c>
    </row>
    <row r="8" spans="1:7" ht="15">
      <c r="A8" s="18"/>
      <c r="B8" s="19"/>
      <c r="C8" s="19"/>
      <c r="D8" s="20" t="s">
        <v>20</v>
      </c>
      <c r="E8" s="21">
        <f>+('[1]Consolidado'!S37+'[1]Consolidado'!S52+'[1]Consolidado'!S69+'[1]Consolidado'!S78)/1000</f>
        <v>79522357.639</v>
      </c>
      <c r="F8" s="21">
        <f>+('[1]Consolidado'!R37+'[1]Consolidado'!R52+'[1]Consolidado'!R69+'[1]Consolidado'!R78)/1000</f>
        <v>34099579.309</v>
      </c>
      <c r="G8" s="22">
        <f>+F8/E8</f>
        <v>0.42880493387530816</v>
      </c>
    </row>
    <row r="9" spans="1:7" ht="15">
      <c r="A9" s="18"/>
      <c r="B9" s="19"/>
      <c r="C9" s="19"/>
      <c r="D9" s="20" t="s">
        <v>21</v>
      </c>
      <c r="E9" s="21">
        <f>+'[1]Consolidado'!S35/1000-'[1]Resumen pagina Web'!E8</f>
        <v>16312713.361000001</v>
      </c>
      <c r="F9" s="21">
        <f>+'[1]Consolidado'!R35/1000-'[1]Resumen pagina Web'!F8</f>
        <v>11862217.770000003</v>
      </c>
      <c r="G9" s="22">
        <f>+F9/E9</f>
        <v>0.7271762525025344</v>
      </c>
    </row>
    <row r="10" spans="1:7" ht="15.75">
      <c r="A10" s="13">
        <v>22</v>
      </c>
      <c r="B10" s="14"/>
      <c r="C10" s="14"/>
      <c r="D10" s="15" t="s">
        <v>22</v>
      </c>
      <c r="E10" s="16">
        <f>+E11+E12+E13</f>
        <v>24613533</v>
      </c>
      <c r="F10" s="16">
        <f>+F11+F12+F13</f>
        <v>7143307.039</v>
      </c>
      <c r="G10" s="17">
        <f>+F10/E10</f>
        <v>0.2902186792525884</v>
      </c>
    </row>
    <row r="11" spans="1:7" ht="15">
      <c r="A11" s="18"/>
      <c r="B11" s="19"/>
      <c r="C11" s="19"/>
      <c r="D11" s="20" t="s">
        <v>23</v>
      </c>
      <c r="E11" s="21">
        <f>+'[1]Consolidado'!S86/1000-'[1]Resumen pagina Web'!E12-'[1]Resumen pagina Web'!E13</f>
        <v>22518850</v>
      </c>
      <c r="F11" s="21">
        <f>+'[1]Consolidado'!R86/1000-'[1]Resumen pagina Web'!F12-'[1]Resumen pagina Web'!F13</f>
        <v>6468913.879</v>
      </c>
      <c r="G11" s="22">
        <f aca="true" t="shared" si="0" ref="G11:G35">+F11/E11</f>
        <v>0.2872666179223184</v>
      </c>
    </row>
    <row r="12" spans="1:7" ht="15">
      <c r="A12" s="18"/>
      <c r="B12" s="19"/>
      <c r="C12" s="19"/>
      <c r="D12" s="20" t="s">
        <v>24</v>
      </c>
      <c r="E12" s="21">
        <f>+'[1]Consolidado'!S165/1000</f>
        <v>1744683</v>
      </c>
      <c r="F12" s="21">
        <f>+'[1]Consolidado'!R165/1000</f>
        <v>584702.263</v>
      </c>
      <c r="G12" s="22">
        <f t="shared" si="0"/>
        <v>0.3351338111278668</v>
      </c>
    </row>
    <row r="13" spans="1:7" ht="15">
      <c r="A13" s="18"/>
      <c r="B13" s="19"/>
      <c r="C13" s="19"/>
      <c r="D13" s="20" t="s">
        <v>25</v>
      </c>
      <c r="E13" s="21">
        <f>+'[1]Consolidado'!S166/1000</f>
        <v>350000</v>
      </c>
      <c r="F13" s="21">
        <f>+'[1]Consolidado'!R166/1000</f>
        <v>89690.897</v>
      </c>
      <c r="G13" s="22">
        <f t="shared" si="0"/>
        <v>0.2562597057142857</v>
      </c>
    </row>
    <row r="14" spans="1:7" ht="15.75">
      <c r="A14" s="13">
        <v>23</v>
      </c>
      <c r="B14" s="14"/>
      <c r="C14" s="14"/>
      <c r="D14" s="15" t="s">
        <v>26</v>
      </c>
      <c r="E14" s="16">
        <f>+E15</f>
        <v>235575</v>
      </c>
      <c r="F14" s="16">
        <f>+F15</f>
        <v>366115.473</v>
      </c>
      <c r="G14" s="17">
        <f t="shared" si="0"/>
        <v>1.5541355109837631</v>
      </c>
    </row>
    <row r="15" spans="1:7" ht="15">
      <c r="A15" s="18"/>
      <c r="B15" s="23" t="s">
        <v>1</v>
      </c>
      <c r="C15" s="23"/>
      <c r="D15" s="20" t="s">
        <v>27</v>
      </c>
      <c r="E15" s="21">
        <f>+'[1]Consolidado'!S171/1000</f>
        <v>235575</v>
      </c>
      <c r="F15" s="21">
        <f>+'[1]Consolidado'!R171/1000</f>
        <v>366115.473</v>
      </c>
      <c r="G15" s="22">
        <f t="shared" si="0"/>
        <v>1.5541355109837631</v>
      </c>
    </row>
    <row r="16" spans="1:7" ht="15.75">
      <c r="A16" s="13">
        <v>24</v>
      </c>
      <c r="B16" s="14"/>
      <c r="C16" s="14"/>
      <c r="D16" s="15" t="s">
        <v>28</v>
      </c>
      <c r="E16" s="16">
        <f>+E17</f>
        <v>896914</v>
      </c>
      <c r="F16" s="16">
        <f>+F17</f>
        <v>296036.629</v>
      </c>
      <c r="G16" s="17">
        <f t="shared" si="0"/>
        <v>0.3300613314097004</v>
      </c>
    </row>
    <row r="17" spans="1:7" ht="15">
      <c r="A17" s="18"/>
      <c r="B17" s="23" t="s">
        <v>4</v>
      </c>
      <c r="C17" s="19"/>
      <c r="D17" s="20" t="s">
        <v>29</v>
      </c>
      <c r="E17" s="21">
        <f>+E18</f>
        <v>896914</v>
      </c>
      <c r="F17" s="21">
        <f>+F18</f>
        <v>296036.629</v>
      </c>
      <c r="G17" s="22">
        <f t="shared" si="0"/>
        <v>0.3300613314097004</v>
      </c>
    </row>
    <row r="18" spans="1:7" ht="15">
      <c r="A18" s="18"/>
      <c r="B18" s="19"/>
      <c r="C18" s="23" t="s">
        <v>2</v>
      </c>
      <c r="D18" s="20" t="s">
        <v>30</v>
      </c>
      <c r="E18" s="21">
        <f>+'[1]Consolidado'!S174/1000</f>
        <v>896914</v>
      </c>
      <c r="F18" s="21">
        <f>+'[1]Consolidado'!R174/1000</f>
        <v>296036.629</v>
      </c>
      <c r="G18" s="22">
        <f t="shared" si="0"/>
        <v>0.3300613314097004</v>
      </c>
    </row>
    <row r="19" spans="1:7" ht="15.75">
      <c r="A19" s="13">
        <v>29</v>
      </c>
      <c r="B19" s="14"/>
      <c r="C19" s="14"/>
      <c r="D19" s="15" t="s">
        <v>31</v>
      </c>
      <c r="E19" s="16">
        <f>+E20+E21+E22+E23+E24+E25+E26</f>
        <v>1274580</v>
      </c>
      <c r="F19" s="16">
        <f>+F20+F21+F22+F23+F24+F25+F26</f>
        <v>105638.71100000001</v>
      </c>
      <c r="G19" s="17">
        <f t="shared" si="0"/>
        <v>0.08288119302044596</v>
      </c>
    </row>
    <row r="20" spans="1:7" ht="15">
      <c r="A20" s="18"/>
      <c r="B20" s="23" t="s">
        <v>4</v>
      </c>
      <c r="C20" s="19"/>
      <c r="D20" s="20" t="s">
        <v>32</v>
      </c>
      <c r="E20" s="21">
        <f>+'[1]Consolidado'!S180/1000</f>
        <v>757507</v>
      </c>
      <c r="F20" s="21">
        <f>+'[1]Consolidado'!R180/1000</f>
        <v>17996.958</v>
      </c>
      <c r="G20" s="22">
        <f t="shared" si="0"/>
        <v>0.023758140848863442</v>
      </c>
    </row>
    <row r="21" spans="1:7" ht="15">
      <c r="A21" s="18"/>
      <c r="B21" s="23" t="s">
        <v>5</v>
      </c>
      <c r="C21" s="19"/>
      <c r="D21" s="20" t="s">
        <v>33</v>
      </c>
      <c r="E21" s="21">
        <f>+'[1]Consolidado'!S211/1000</f>
        <v>79748</v>
      </c>
      <c r="F21" s="21">
        <f>+'[1]Consolidado'!R211/1000</f>
        <v>62000</v>
      </c>
      <c r="G21" s="22">
        <f t="shared" si="0"/>
        <v>0.7774489642373477</v>
      </c>
    </row>
    <row r="22" spans="1:7" ht="15">
      <c r="A22" s="24"/>
      <c r="B22" s="23" t="s">
        <v>6</v>
      </c>
      <c r="C22" s="19"/>
      <c r="D22" s="20" t="s">
        <v>34</v>
      </c>
      <c r="E22" s="21">
        <f>+'[1]Consolidado'!S212/1000</f>
        <v>138915</v>
      </c>
      <c r="F22" s="21">
        <f>+'[1]Consolidado'!R212/1000</f>
        <v>3851.897</v>
      </c>
      <c r="G22" s="22">
        <f t="shared" si="0"/>
        <v>0.027728445452254974</v>
      </c>
    </row>
    <row r="23" spans="1:7" ht="15">
      <c r="A23" s="24"/>
      <c r="B23" s="23" t="s">
        <v>7</v>
      </c>
      <c r="C23" s="19"/>
      <c r="D23" s="20" t="s">
        <v>35</v>
      </c>
      <c r="E23" s="21">
        <f>+'[1]Consolidado'!S213/1000</f>
        <v>236670</v>
      </c>
      <c r="F23" s="21">
        <f>+'[1]Consolidado'!R213/1000</f>
        <v>16833.656</v>
      </c>
      <c r="G23" s="22">
        <f t="shared" si="0"/>
        <v>0.0711271221532091</v>
      </c>
    </row>
    <row r="24" spans="1:7" ht="15">
      <c r="A24" s="24"/>
      <c r="B24" s="23" t="s">
        <v>8</v>
      </c>
      <c r="C24" s="19"/>
      <c r="D24" s="20" t="s">
        <v>36</v>
      </c>
      <c r="E24" s="21">
        <f>+'[1]Consolidado'!S216/1000</f>
        <v>41160</v>
      </c>
      <c r="F24" s="21">
        <f>+'[1]Consolidado'!R216/1000</f>
        <v>4018.202</v>
      </c>
      <c r="G24" s="22">
        <f t="shared" si="0"/>
        <v>0.09762395529640429</v>
      </c>
    </row>
    <row r="25" spans="1:7" ht="15">
      <c r="A25" s="24"/>
      <c r="B25" s="23" t="s">
        <v>9</v>
      </c>
      <c r="C25" s="19"/>
      <c r="D25" s="20" t="s">
        <v>37</v>
      </c>
      <c r="E25" s="21">
        <f>+'[1]Consolidado'!S219/1000</f>
        <v>20580</v>
      </c>
      <c r="F25" s="21">
        <f>+'[1]Consolidado'!R219/1000</f>
        <v>937.998</v>
      </c>
      <c r="G25" s="22">
        <f t="shared" si="0"/>
        <v>0.04557813411078718</v>
      </c>
    </row>
    <row r="26" spans="1:7" ht="15">
      <c r="A26" s="24"/>
      <c r="B26" s="23" t="s">
        <v>38</v>
      </c>
      <c r="C26" s="19"/>
      <c r="D26" s="20" t="s">
        <v>39</v>
      </c>
      <c r="E26" s="21">
        <f>+'[1]Consolidado'!S222/1000</f>
        <v>0</v>
      </c>
      <c r="F26" s="21">
        <f>+'[1]Consolidado'!R222/1000</f>
        <v>0</v>
      </c>
      <c r="G26" s="25" t="s">
        <v>3</v>
      </c>
    </row>
    <row r="27" spans="1:7" ht="15.75">
      <c r="A27" s="13">
        <v>31</v>
      </c>
      <c r="B27" s="14"/>
      <c r="C27" s="14"/>
      <c r="D27" s="15" t="s">
        <v>40</v>
      </c>
      <c r="E27" s="16">
        <f>+E28</f>
        <v>8943164</v>
      </c>
      <c r="F27" s="16">
        <f>+F28</f>
        <v>45151.276</v>
      </c>
      <c r="G27" s="17">
        <f>+F27/E27</f>
        <v>0.005048691492183303</v>
      </c>
    </row>
    <row r="28" spans="1:7" ht="15">
      <c r="A28" s="18"/>
      <c r="B28" s="23" t="s">
        <v>4</v>
      </c>
      <c r="C28" s="19"/>
      <c r="D28" s="20" t="s">
        <v>41</v>
      </c>
      <c r="E28" s="21">
        <f>+'[1]Consolidado'!S224/1000</f>
        <v>8943164</v>
      </c>
      <c r="F28" s="21">
        <f>+'[1]Consolidado'!R224/1000</f>
        <v>45151.276</v>
      </c>
      <c r="G28" s="22">
        <f>+F28/E28</f>
        <v>0.005048691492183303</v>
      </c>
    </row>
    <row r="29" spans="1:7" ht="15.75">
      <c r="A29" s="13">
        <v>32</v>
      </c>
      <c r="B29" s="14"/>
      <c r="C29" s="14"/>
      <c r="D29" s="15" t="s">
        <v>42</v>
      </c>
      <c r="E29" s="16">
        <f>+E30+E31</f>
        <v>0</v>
      </c>
      <c r="F29" s="16">
        <f>+F30+F31</f>
        <v>0</v>
      </c>
      <c r="G29" s="26" t="s">
        <v>43</v>
      </c>
    </row>
    <row r="30" spans="1:7" ht="15">
      <c r="A30" s="18"/>
      <c r="B30" s="27">
        <v>6</v>
      </c>
      <c r="C30" s="28"/>
      <c r="D30" s="20" t="s">
        <v>44</v>
      </c>
      <c r="E30" s="21">
        <f>+'[1]Consolidado'!S520/1000</f>
        <v>0</v>
      </c>
      <c r="F30" s="21">
        <f>+'[1]Consolidado'!R520/1000</f>
        <v>0</v>
      </c>
      <c r="G30" s="25" t="s">
        <v>3</v>
      </c>
    </row>
    <row r="31" spans="1:7" ht="15">
      <c r="A31" s="18"/>
      <c r="B31" s="19"/>
      <c r="C31" s="23"/>
      <c r="D31" s="20" t="s">
        <v>45</v>
      </c>
      <c r="E31" s="21">
        <f>+'[1]Consolidado'!S521/1000</f>
        <v>0</v>
      </c>
      <c r="F31" s="21">
        <f>+'[1]Consolidado'!R521/1000</f>
        <v>0</v>
      </c>
      <c r="G31" s="25" t="s">
        <v>3</v>
      </c>
    </row>
    <row r="32" spans="1:7" ht="15.75">
      <c r="A32" s="13">
        <v>33</v>
      </c>
      <c r="B32" s="14"/>
      <c r="C32" s="29"/>
      <c r="D32" s="15" t="s">
        <v>46</v>
      </c>
      <c r="E32" s="16">
        <f>+E33</f>
        <v>1168249</v>
      </c>
      <c r="F32" s="16">
        <f>+F33</f>
        <v>574723.419</v>
      </c>
      <c r="G32" s="17">
        <f t="shared" si="0"/>
        <v>0.4919528448130493</v>
      </c>
    </row>
    <row r="33" spans="1:7" ht="15">
      <c r="A33" s="18"/>
      <c r="B33" s="23" t="s">
        <v>4</v>
      </c>
      <c r="C33" s="19"/>
      <c r="D33" s="20" t="s">
        <v>47</v>
      </c>
      <c r="E33" s="21">
        <f>+E34</f>
        <v>1168249</v>
      </c>
      <c r="F33" s="21">
        <f>+F34</f>
        <v>574723.419</v>
      </c>
      <c r="G33" s="22">
        <f t="shared" si="0"/>
        <v>0.4919528448130493</v>
      </c>
    </row>
    <row r="34" spans="1:7" ht="15">
      <c r="A34" s="18"/>
      <c r="B34" s="19"/>
      <c r="C34" s="23" t="s">
        <v>2</v>
      </c>
      <c r="D34" s="20" t="s">
        <v>30</v>
      </c>
      <c r="E34" s="21">
        <f>+'[1]Consolidado'!S523/1000</f>
        <v>1168249</v>
      </c>
      <c r="F34" s="21">
        <f>+'[1]Consolidado'!R523/1000</f>
        <v>574723.419</v>
      </c>
      <c r="G34" s="22">
        <f t="shared" si="0"/>
        <v>0.4919528448130493</v>
      </c>
    </row>
    <row r="35" spans="1:7" ht="15.75">
      <c r="A35" s="13">
        <v>34</v>
      </c>
      <c r="B35" s="14"/>
      <c r="C35" s="29"/>
      <c r="D35" s="15" t="s">
        <v>48</v>
      </c>
      <c r="E35" s="16">
        <f>+'[1]Consolidado'!S527/1000</f>
        <v>1011680</v>
      </c>
      <c r="F35" s="16">
        <f>+'[1]Consolidado'!R527/1000</f>
        <v>1011531.737</v>
      </c>
      <c r="G35" s="17">
        <f t="shared" si="0"/>
        <v>0.9998534487189625</v>
      </c>
    </row>
    <row r="36" spans="1:7" ht="15.75">
      <c r="A36" s="13">
        <v>35</v>
      </c>
      <c r="B36" s="14"/>
      <c r="C36" s="29"/>
      <c r="D36" s="15" t="s">
        <v>49</v>
      </c>
      <c r="E36" s="16">
        <f>+'[1]Consolidado'!S536/1000</f>
        <v>0</v>
      </c>
      <c r="F36" s="16">
        <f>+'[1]Consolidado'!R536/1000</f>
        <v>0</v>
      </c>
      <c r="G36" s="25" t="s">
        <v>3</v>
      </c>
    </row>
    <row r="37" spans="1:7" ht="15.75">
      <c r="A37" s="13"/>
      <c r="B37" s="14"/>
      <c r="C37" s="29"/>
      <c r="D37" s="15"/>
      <c r="E37" s="16"/>
      <c r="F37" s="16"/>
      <c r="G37" s="17"/>
    </row>
    <row r="38" spans="1:7" ht="18.75" thickBot="1">
      <c r="A38" s="30" t="s">
        <v>50</v>
      </c>
      <c r="B38" s="31"/>
      <c r="C38" s="32"/>
      <c r="D38" s="33"/>
      <c r="E38" s="34">
        <f>+E7+E10+E14+E16+E19+E27+E29+E32+E35+E36</f>
        <v>133978766</v>
      </c>
      <c r="F38" s="34">
        <f>+F7+F10+F14+F16+F19+F27+F29+F32+F35+F36</f>
        <v>55504301.363000005</v>
      </c>
      <c r="G38" s="35">
        <f>+F38/E38</f>
        <v>0.41427685162438355</v>
      </c>
    </row>
    <row r="40" spans="5:6" ht="15">
      <c r="E40" s="37">
        <f>+'[1]Consolidado'!S539/1000-E38</f>
        <v>0</v>
      </c>
      <c r="F40" s="37">
        <f>+'[1]Consolidado'!R539/1000-'[1]Resumen pagina Web'!F38</f>
        <v>0</v>
      </c>
    </row>
    <row r="41" spans="5:6" ht="15">
      <c r="E41" s="37">
        <f>+'[1]Consolidado'!S10/1000-'[1]Resumen pagina Web'!E38</f>
        <v>0</v>
      </c>
      <c r="F41" s="36">
        <f>+'[1]Consolidado'!R34/1000-'[1]Resumen pagina Web'!F38</f>
        <v>0</v>
      </c>
    </row>
    <row r="42" ht="15">
      <c r="F42" s="37"/>
    </row>
    <row r="43" ht="15">
      <c r="E43" s="37"/>
    </row>
  </sheetData>
  <mergeCells count="7">
    <mergeCell ref="A1:G1"/>
    <mergeCell ref="A3:A5"/>
    <mergeCell ref="B3:B5"/>
    <mergeCell ref="C3:C5"/>
    <mergeCell ref="D3:D5"/>
    <mergeCell ref="E3:E4"/>
    <mergeCell ref="F4:G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Morales Yañez</dc:creator>
  <cp:keywords/>
  <dc:description/>
  <cp:lastModifiedBy>sdiaz</cp:lastModifiedBy>
  <dcterms:created xsi:type="dcterms:W3CDTF">2013-06-07T14:19:59Z</dcterms:created>
  <dcterms:modified xsi:type="dcterms:W3CDTF">2013-06-27T14:42:33Z</dcterms:modified>
  <cp:category/>
  <cp:version/>
  <cp:contentType/>
  <cp:contentStatus/>
</cp:coreProperties>
</file>