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8580" activeTab="0"/>
  </bookViews>
  <sheets>
    <sheet name="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<sst xmlns="http://schemas.openxmlformats.org/spreadsheetml/2006/main" count="68" uniqueCount="53">
  <si>
    <t>Ítem</t>
  </si>
  <si>
    <t>01</t>
  </si>
  <si>
    <t>001</t>
  </si>
  <si>
    <t>S/P</t>
  </si>
  <si>
    <t>02</t>
  </si>
  <si>
    <t>03</t>
  </si>
  <si>
    <t>04</t>
  </si>
  <si>
    <t>05</t>
  </si>
  <si>
    <t>06</t>
  </si>
  <si>
    <t>07</t>
  </si>
  <si>
    <t>MINISTERIO PÚBLICO AÑO 2014</t>
  </si>
  <si>
    <t>Subtítulo</t>
  </si>
  <si>
    <t>Asignación</t>
  </si>
  <si>
    <t>Descripción</t>
  </si>
  <si>
    <r>
      <t xml:space="preserve">Presupuesto </t>
    </r>
    <r>
      <rPr>
        <b/>
        <u val="single"/>
        <sz val="12"/>
        <rFont val="Arial"/>
        <family val="2"/>
      </rPr>
      <t>Vigente</t>
    </r>
  </si>
  <si>
    <t>Ejecución Acumulada</t>
  </si>
  <si>
    <t>Porcentaje de Ejecución</t>
  </si>
  <si>
    <t>(M$ 2014)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</si>
  <si>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</si>
  <si>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</si>
  <si>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</si>
  <si>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</si>
  <si>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</si>
  <si>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</si>
  <si>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</si>
  <si>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</si>
  <si>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</si>
  <si>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</si>
  <si>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</si>
  <si>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Al Sector privado</t>
  </si>
  <si>
    <t xml:space="preserve">       Becas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</si>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</sst>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_ ;[Red]\-#,##0\ "/>
    <numFmt numFmtId="174" formatCode="#,##0.000"/>
    <numFmt numFmtId="175" formatCode="#,##0_ ;\-#,##0\ "/>
    <numFmt numFmtId="176" formatCode="&quot;$&quot;\ #,##0"/>
    <numFmt numFmtId="177" formatCode="_-&quot;$&quot;\ * #,##0_-;\-&quot;$&quot;\ * #,##0_-;_-&quot;$&quot;\ * &quot;-&quot;??_-;_-@_-"/>
    <numFmt numFmtId="178" formatCode="_-* #,##0_-;\-* #,##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0" fontId="2" fillId="2" borderId="2" xfId="19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72" fontId="2" fillId="2" borderId="7" xfId="19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172" fontId="4" fillId="2" borderId="7" xfId="19" applyNumberFormat="1" applyFont="1" applyFill="1" applyBorder="1" applyAlignment="1">
      <alignment/>
    </xf>
    <xf numFmtId="17" fontId="4" fillId="2" borderId="0" xfId="0" applyNumberFormat="1" applyFont="1" applyFill="1" applyBorder="1" applyAlignment="1">
      <alignment/>
    </xf>
    <xf numFmtId="0" fontId="4" fillId="2" borderId="6" xfId="0" applyFont="1" applyFill="1" applyBorder="1" applyAlignment="1" quotePrefix="1">
      <alignment horizontal="center"/>
    </xf>
    <xf numFmtId="0" fontId="4" fillId="2" borderId="5" xfId="0" applyFont="1" applyFill="1" applyBorder="1" applyAlignment="1">
      <alignment/>
    </xf>
    <xf numFmtId="172" fontId="4" fillId="2" borderId="7" xfId="19" applyNumberFormat="1" applyFont="1" applyFill="1" applyBorder="1" applyAlignment="1">
      <alignment horizontal="right"/>
    </xf>
    <xf numFmtId="172" fontId="2" fillId="2" borderId="7" xfId="19" applyNumberFormat="1" applyFont="1" applyFill="1" applyBorder="1" applyAlignment="1">
      <alignment horizontal="right"/>
    </xf>
    <xf numFmtId="0" fontId="4" fillId="2" borderId="6" xfId="0" applyFont="1" applyFill="1" applyBorder="1" applyAlignment="1" quotePrefix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6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72" fontId="1" fillId="2" borderId="12" xfId="19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justify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justify" textRotation="90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cional2\Clasificado_DAF\gest_presupuestaria\PRESUPUESTO%202014\Informe%20Dipre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Resumen pagina Web"/>
      <sheetName val="VERIFICACIÓN"/>
    </sheetNames>
    <sheetDataSet>
      <sheetData sheetId="0">
        <row r="6">
          <cell r="A6" t="str">
            <v>Al mes de Enero de 2014</v>
          </cell>
        </row>
        <row r="36">
          <cell r="R36">
            <v>7779816165</v>
          </cell>
          <cell r="S36">
            <v>92849406000</v>
          </cell>
        </row>
        <row r="38">
          <cell r="R38">
            <v>2421897913</v>
          </cell>
          <cell r="S38">
            <v>28963997302</v>
          </cell>
        </row>
        <row r="53">
          <cell r="R53">
            <v>24523437</v>
          </cell>
          <cell r="S53">
            <v>290924906</v>
          </cell>
        </row>
        <row r="70">
          <cell r="R70">
            <v>79608181</v>
          </cell>
          <cell r="S70">
            <v>1007484094</v>
          </cell>
        </row>
        <row r="79">
          <cell r="R79">
            <v>4617011437</v>
          </cell>
          <cell r="S79">
            <v>54005591698</v>
          </cell>
        </row>
        <row r="87">
          <cell r="R87">
            <v>776677737</v>
          </cell>
          <cell r="S87">
            <v>25662387000</v>
          </cell>
        </row>
        <row r="167">
          <cell r="R167">
            <v>112302681</v>
          </cell>
          <cell r="S167">
            <v>1798000000</v>
          </cell>
        </row>
        <row r="168">
          <cell r="R168">
            <v>6492019</v>
          </cell>
          <cell r="S168">
            <v>340000000</v>
          </cell>
        </row>
        <row r="173">
          <cell r="R173">
            <v>15639547</v>
          </cell>
          <cell r="S173">
            <v>240756000</v>
          </cell>
        </row>
        <row r="176">
          <cell r="R176">
            <v>0</v>
          </cell>
          <cell r="S176">
            <v>711543000</v>
          </cell>
        </row>
        <row r="177">
          <cell r="S177">
            <v>41200000</v>
          </cell>
        </row>
        <row r="184">
          <cell r="R184">
            <v>0</v>
          </cell>
          <cell r="S184">
            <v>736041000</v>
          </cell>
        </row>
        <row r="215">
          <cell r="R215">
            <v>0</v>
          </cell>
          <cell r="S215">
            <v>84975000</v>
          </cell>
        </row>
        <row r="216">
          <cell r="R216">
            <v>1044299</v>
          </cell>
          <cell r="S216">
            <v>141682000</v>
          </cell>
        </row>
        <row r="217">
          <cell r="R217">
            <v>893890</v>
          </cell>
          <cell r="S217">
            <v>291439000</v>
          </cell>
        </row>
        <row r="220">
          <cell r="R220">
            <v>0</v>
          </cell>
          <cell r="S220">
            <v>108707000</v>
          </cell>
        </row>
        <row r="223">
          <cell r="S223">
            <v>293550000</v>
          </cell>
        </row>
        <row r="224">
          <cell r="R224">
            <v>0</v>
          </cell>
        </row>
        <row r="226">
          <cell r="R226">
            <v>0</v>
          </cell>
          <cell r="S226">
            <v>0</v>
          </cell>
        </row>
        <row r="228">
          <cell r="R228">
            <v>0</v>
          </cell>
          <cell r="S228">
            <v>8106528000</v>
          </cell>
        </row>
        <row r="516">
          <cell r="R516">
            <v>0</v>
          </cell>
          <cell r="S516">
            <v>0</v>
          </cell>
        </row>
        <row r="517">
          <cell r="R517">
            <v>0</v>
          </cell>
          <cell r="S517">
            <v>0</v>
          </cell>
        </row>
        <row r="519">
          <cell r="R519">
            <v>0</v>
          </cell>
          <cell r="S519">
            <v>0</v>
          </cell>
        </row>
        <row r="523">
          <cell r="R523">
            <v>495043822</v>
          </cell>
          <cell r="S523">
            <v>0</v>
          </cell>
        </row>
        <row r="532">
          <cell r="R532">
            <v>0</v>
          </cell>
          <cell r="S532">
            <v>0</v>
          </cell>
        </row>
      </sheetData>
      <sheetData sheetId="1">
        <row r="8">
          <cell r="E8">
            <v>84267998</v>
          </cell>
          <cell r="F8">
            <v>7143040.968</v>
          </cell>
        </row>
        <row r="12">
          <cell r="E12">
            <v>1798000</v>
          </cell>
          <cell r="F12">
            <v>112302.681</v>
          </cell>
        </row>
        <row r="13">
          <cell r="E13">
            <v>340000</v>
          </cell>
          <cell r="F13">
            <v>6492.019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6.28125" style="1" customWidth="1"/>
    <col min="2" max="2" width="4.421875" style="1" customWidth="1"/>
    <col min="3" max="3" width="5.8515625" style="1" customWidth="1"/>
    <col min="4" max="4" width="52.7109375" style="1" customWidth="1"/>
    <col min="5" max="5" width="17.8515625" style="1" customWidth="1"/>
    <col min="6" max="6" width="20.57421875" style="1" customWidth="1"/>
    <col min="7" max="7" width="16.57421875" style="1" customWidth="1"/>
    <col min="8" max="16384" width="11.421875" style="1" customWidth="1"/>
  </cols>
  <sheetData>
    <row r="1" spans="1:7" ht="53.25" customHeight="1" thickBot="1">
      <c r="A1" s="39" t="s">
        <v>10</v>
      </c>
      <c r="B1" s="40"/>
      <c r="C1" s="40"/>
      <c r="D1" s="40"/>
      <c r="E1" s="40"/>
      <c r="F1" s="40"/>
      <c r="G1" s="41"/>
    </row>
    <row r="2" spans="1:7" ht="17.25" thickBot="1" thickTop="1">
      <c r="A2" s="2"/>
      <c r="B2" s="3"/>
      <c r="C2" s="3"/>
      <c r="D2" s="4"/>
      <c r="E2" s="5"/>
      <c r="F2" s="5"/>
      <c r="G2" s="6"/>
    </row>
    <row r="3" spans="1:7" ht="66" customHeight="1" thickBot="1" thickTop="1">
      <c r="A3" s="42" t="s">
        <v>11</v>
      </c>
      <c r="B3" s="44" t="s">
        <v>0</v>
      </c>
      <c r="C3" s="44" t="s">
        <v>12</v>
      </c>
      <c r="D3" s="46" t="s">
        <v>13</v>
      </c>
      <c r="E3" s="49" t="s">
        <v>14</v>
      </c>
      <c r="F3" s="7" t="s">
        <v>15</v>
      </c>
      <c r="G3" s="8" t="s">
        <v>16</v>
      </c>
    </row>
    <row r="4" spans="1:7" ht="17.25" customHeight="1" thickBot="1" thickTop="1">
      <c r="A4" s="43"/>
      <c r="B4" s="45"/>
      <c r="C4" s="45"/>
      <c r="D4" s="47"/>
      <c r="E4" s="45"/>
      <c r="F4" s="50" t="str">
        <f>+'[1]Consolidado'!$A$6</f>
        <v>Al mes de Enero de 2014</v>
      </c>
      <c r="G4" s="51" t="str">
        <f>+'[1]Consolidado'!$A$6</f>
        <v>Al mes de Enero de 2014</v>
      </c>
    </row>
    <row r="5" spans="1:7" ht="17.25" thickBot="1" thickTop="1">
      <c r="A5" s="43"/>
      <c r="B5" s="45"/>
      <c r="C5" s="45"/>
      <c r="D5" s="48"/>
      <c r="E5" s="9" t="s">
        <v>17</v>
      </c>
      <c r="F5" s="9" t="s">
        <v>17</v>
      </c>
      <c r="G5" s="10" t="s">
        <v>18</v>
      </c>
    </row>
    <row r="6" spans="1:7" ht="16.5" thickTop="1">
      <c r="A6" s="2"/>
      <c r="B6" s="3"/>
      <c r="C6" s="3"/>
      <c r="D6" s="11"/>
      <c r="E6" s="12"/>
      <c r="F6" s="12"/>
      <c r="G6" s="13"/>
    </row>
    <row r="7" spans="1:7" ht="15.75">
      <c r="A7" s="14">
        <v>21</v>
      </c>
      <c r="B7" s="15"/>
      <c r="C7" s="15"/>
      <c r="D7" s="16" t="s">
        <v>19</v>
      </c>
      <c r="E7" s="17">
        <f>+E8+E9</f>
        <v>92849406</v>
      </c>
      <c r="F7" s="17">
        <f>+F8+F9</f>
        <v>7779816.165</v>
      </c>
      <c r="G7" s="18">
        <f>+F7/E7</f>
        <v>0.0837896169739632</v>
      </c>
    </row>
    <row r="8" spans="1:7" ht="15">
      <c r="A8" s="19"/>
      <c r="B8" s="20"/>
      <c r="C8" s="20"/>
      <c r="D8" s="21" t="s">
        <v>20</v>
      </c>
      <c r="E8" s="22">
        <f>+('[1]Consolidado'!S38+'[1]Consolidado'!S53+'[1]Consolidado'!S70+'[1]Consolidado'!S79)/1000</f>
        <v>84267998</v>
      </c>
      <c r="F8" s="22">
        <f>+('[1]Consolidado'!R38+'[1]Consolidado'!R53+'[1]Consolidado'!R70+'[1]Consolidado'!R79)/1000</f>
        <v>7143040.968</v>
      </c>
      <c r="G8" s="23">
        <f>+F8/E8</f>
        <v>0.0847657608763887</v>
      </c>
    </row>
    <row r="9" spans="1:7" ht="15">
      <c r="A9" s="19"/>
      <c r="B9" s="20"/>
      <c r="C9" s="20"/>
      <c r="D9" s="21" t="s">
        <v>21</v>
      </c>
      <c r="E9" s="22">
        <f>+'[1]Consolidado'!S36/1000-'[1]Resumen pagina Web'!E8</f>
        <v>8581408</v>
      </c>
      <c r="F9" s="22">
        <f>+'[1]Consolidado'!R36/1000-'[1]Resumen pagina Web'!F8</f>
        <v>636775.1969999997</v>
      </c>
      <c r="G9" s="23">
        <f>+F9/E9</f>
        <v>0.0742040463523002</v>
      </c>
    </row>
    <row r="10" spans="1:7" ht="15.75">
      <c r="A10" s="14">
        <v>22</v>
      </c>
      <c r="B10" s="15"/>
      <c r="C10" s="15"/>
      <c r="D10" s="16" t="s">
        <v>22</v>
      </c>
      <c r="E10" s="17">
        <f>+E11+E12+E13</f>
        <v>25662387</v>
      </c>
      <c r="F10" s="17">
        <f>+F11+F12+F13</f>
        <v>776677.737</v>
      </c>
      <c r="G10" s="18">
        <f>+F10/E10</f>
        <v>0.030265218001739275</v>
      </c>
    </row>
    <row r="11" spans="1:9" ht="15">
      <c r="A11" s="19"/>
      <c r="B11" s="20"/>
      <c r="C11" s="20"/>
      <c r="D11" s="21" t="s">
        <v>23</v>
      </c>
      <c r="E11" s="22">
        <f>+'[1]Consolidado'!S87/1000-'[1]Resumen pagina Web'!E12-'[1]Resumen pagina Web'!E13</f>
        <v>23524387</v>
      </c>
      <c r="F11" s="22">
        <f>+'[1]Consolidado'!R87/1000-'[1]Resumen pagina Web'!F12-'[1]Resumen pagina Web'!F13</f>
        <v>657883.037</v>
      </c>
      <c r="G11" s="23">
        <f aca="true" t="shared" si="0" ref="G11:G27">+F11/E11</f>
        <v>0.027966001281988773</v>
      </c>
      <c r="I11" s="24"/>
    </row>
    <row r="12" spans="1:11" ht="15">
      <c r="A12" s="19"/>
      <c r="B12" s="20"/>
      <c r="C12" s="20"/>
      <c r="D12" s="21" t="s">
        <v>24</v>
      </c>
      <c r="E12" s="22">
        <f>+'[1]Consolidado'!S167/1000</f>
        <v>1798000</v>
      </c>
      <c r="F12" s="22">
        <f>+'[1]Consolidado'!R167/1000</f>
        <v>112302.681</v>
      </c>
      <c r="G12" s="23">
        <f t="shared" si="0"/>
        <v>0.06245977808676307</v>
      </c>
      <c r="K12" s="24"/>
    </row>
    <row r="13" spans="1:7" ht="15">
      <c r="A13" s="19"/>
      <c r="B13" s="20"/>
      <c r="C13" s="20"/>
      <c r="D13" s="21" t="s">
        <v>25</v>
      </c>
      <c r="E13" s="22">
        <f>+'[1]Consolidado'!S168/1000</f>
        <v>340000</v>
      </c>
      <c r="F13" s="22">
        <f>+'[1]Consolidado'!R168/1000</f>
        <v>6492.019</v>
      </c>
      <c r="G13" s="23">
        <f t="shared" si="0"/>
        <v>0.019094173529411767</v>
      </c>
    </row>
    <row r="14" spans="1:7" ht="15.75">
      <c r="A14" s="14">
        <v>23</v>
      </c>
      <c r="B14" s="15"/>
      <c r="C14" s="15"/>
      <c r="D14" s="16" t="s">
        <v>26</v>
      </c>
      <c r="E14" s="17">
        <f>+E15</f>
        <v>240756</v>
      </c>
      <c r="F14" s="17">
        <f>+F15</f>
        <v>15639.547</v>
      </c>
      <c r="G14" s="18">
        <f t="shared" si="0"/>
        <v>0.06496015467942648</v>
      </c>
    </row>
    <row r="15" spans="1:7" ht="15">
      <c r="A15" s="19"/>
      <c r="B15" s="25" t="s">
        <v>1</v>
      </c>
      <c r="C15" s="25"/>
      <c r="D15" s="21" t="s">
        <v>27</v>
      </c>
      <c r="E15" s="22">
        <f>+'[1]Consolidado'!S173/1000</f>
        <v>240756</v>
      </c>
      <c r="F15" s="22">
        <f>+'[1]Consolidado'!R173/1000</f>
        <v>15639.547</v>
      </c>
      <c r="G15" s="23">
        <f t="shared" si="0"/>
        <v>0.06496015467942648</v>
      </c>
    </row>
    <row r="16" spans="1:7" ht="15.75">
      <c r="A16" s="14">
        <v>24</v>
      </c>
      <c r="B16" s="15"/>
      <c r="C16" s="15"/>
      <c r="D16" s="16" t="s">
        <v>28</v>
      </c>
      <c r="E16" s="17">
        <f>+E19+E17</f>
        <v>752743</v>
      </c>
      <c r="F16" s="17">
        <f>+F19+F17</f>
        <v>0</v>
      </c>
      <c r="G16" s="18">
        <f t="shared" si="0"/>
        <v>0</v>
      </c>
    </row>
    <row r="17" spans="1:7" ht="15.75">
      <c r="A17" s="14"/>
      <c r="B17" s="25" t="s">
        <v>1</v>
      </c>
      <c r="C17" s="15"/>
      <c r="D17" s="21" t="s">
        <v>29</v>
      </c>
      <c r="E17" s="22">
        <f>+E18</f>
        <v>41200</v>
      </c>
      <c r="F17" s="17">
        <f>+F18</f>
        <v>0</v>
      </c>
      <c r="G17" s="18"/>
    </row>
    <row r="18" spans="1:7" ht="15.75">
      <c r="A18" s="14"/>
      <c r="B18" s="15"/>
      <c r="C18" s="25" t="s">
        <v>2</v>
      </c>
      <c r="D18" s="21" t="s">
        <v>30</v>
      </c>
      <c r="E18" s="22">
        <f>+'[1]Consolidado'!S177/1000</f>
        <v>41200</v>
      </c>
      <c r="F18" s="22">
        <f>+'[1]Consolidado'!R177</f>
        <v>0</v>
      </c>
      <c r="G18" s="18"/>
    </row>
    <row r="19" spans="1:7" ht="15">
      <c r="A19" s="19"/>
      <c r="B19" s="25" t="s">
        <v>4</v>
      </c>
      <c r="C19" s="20"/>
      <c r="D19" s="21" t="s">
        <v>31</v>
      </c>
      <c r="E19" s="22">
        <f>+E20</f>
        <v>711543</v>
      </c>
      <c r="F19" s="22">
        <f>+F20</f>
        <v>0</v>
      </c>
      <c r="G19" s="23">
        <f t="shared" si="0"/>
        <v>0</v>
      </c>
    </row>
    <row r="20" spans="1:7" ht="15">
      <c r="A20" s="19"/>
      <c r="B20" s="20"/>
      <c r="C20" s="25" t="s">
        <v>2</v>
      </c>
      <c r="D20" s="21" t="s">
        <v>32</v>
      </c>
      <c r="E20" s="22">
        <f>+'[1]Consolidado'!S176/1000</f>
        <v>711543</v>
      </c>
      <c r="F20" s="22">
        <f>+'[1]Consolidado'!R176/1000</f>
        <v>0</v>
      </c>
      <c r="G20" s="23">
        <f t="shared" si="0"/>
        <v>0</v>
      </c>
    </row>
    <row r="21" spans="1:7" ht="15.75">
      <c r="A21" s="14">
        <v>29</v>
      </c>
      <c r="B21" s="15"/>
      <c r="C21" s="15"/>
      <c r="D21" s="16" t="s">
        <v>33</v>
      </c>
      <c r="E21" s="17">
        <f>+E22+E23+E24+E25+E26+E27+E28</f>
        <v>1656394</v>
      </c>
      <c r="F21" s="17">
        <f>+F22+F23+F24+F25+F26+F27+F28</f>
        <v>1938.1889999999999</v>
      </c>
      <c r="G21" s="18">
        <f t="shared" si="0"/>
        <v>0.0011701255860622531</v>
      </c>
    </row>
    <row r="22" spans="1:7" ht="15">
      <c r="A22" s="19"/>
      <c r="B22" s="25" t="s">
        <v>4</v>
      </c>
      <c r="C22" s="20"/>
      <c r="D22" s="21" t="s">
        <v>34</v>
      </c>
      <c r="E22" s="22">
        <f>+'[1]Consolidado'!S184/1000</f>
        <v>736041</v>
      </c>
      <c r="F22" s="22">
        <f>+'[1]Consolidado'!R184/1000</f>
        <v>0</v>
      </c>
      <c r="G22" s="23">
        <f t="shared" si="0"/>
        <v>0</v>
      </c>
    </row>
    <row r="23" spans="1:7" ht="15">
      <c r="A23" s="19"/>
      <c r="B23" s="25" t="s">
        <v>5</v>
      </c>
      <c r="C23" s="20"/>
      <c r="D23" s="21" t="s">
        <v>35</v>
      </c>
      <c r="E23" s="22">
        <f>+'[1]Consolidado'!S215/1000</f>
        <v>84975</v>
      </c>
      <c r="F23" s="22">
        <f>+'[1]Consolidado'!R215/1000</f>
        <v>0</v>
      </c>
      <c r="G23" s="23">
        <f t="shared" si="0"/>
        <v>0</v>
      </c>
    </row>
    <row r="24" spans="1:7" ht="15">
      <c r="A24" s="26"/>
      <c r="B24" s="25" t="s">
        <v>6</v>
      </c>
      <c r="C24" s="20"/>
      <c r="D24" s="21" t="s">
        <v>36</v>
      </c>
      <c r="E24" s="22">
        <f>+'[1]Consolidado'!S216/1000</f>
        <v>141682</v>
      </c>
      <c r="F24" s="22">
        <f>+'[1]Consolidado'!R216/1000</f>
        <v>1044.299</v>
      </c>
      <c r="G24" s="23">
        <f t="shared" si="0"/>
        <v>0.0073707245803983565</v>
      </c>
    </row>
    <row r="25" spans="1:7" ht="15">
      <c r="A25" s="26"/>
      <c r="B25" s="25" t="s">
        <v>7</v>
      </c>
      <c r="C25" s="20"/>
      <c r="D25" s="21" t="s">
        <v>37</v>
      </c>
      <c r="E25" s="22">
        <f>+'[1]Consolidado'!S217/1000</f>
        <v>291439</v>
      </c>
      <c r="F25" s="22">
        <f>+'[1]Consolidado'!R217/1000</f>
        <v>893.89</v>
      </c>
      <c r="G25" s="23">
        <f t="shared" si="0"/>
        <v>0.0030671598516327603</v>
      </c>
    </row>
    <row r="26" spans="1:7" ht="15">
      <c r="A26" s="26"/>
      <c r="B26" s="25" t="s">
        <v>8</v>
      </c>
      <c r="C26" s="20"/>
      <c r="D26" s="21" t="s">
        <v>38</v>
      </c>
      <c r="E26" s="22">
        <f>+'[1]Consolidado'!S220/1000</f>
        <v>108707</v>
      </c>
      <c r="F26" s="22">
        <f>+'[1]Consolidado'!R220/1000</f>
        <v>0</v>
      </c>
      <c r="G26" s="23">
        <f t="shared" si="0"/>
        <v>0</v>
      </c>
    </row>
    <row r="27" spans="1:7" ht="15">
      <c r="A27" s="26"/>
      <c r="B27" s="25" t="s">
        <v>9</v>
      </c>
      <c r="C27" s="20"/>
      <c r="D27" s="21" t="s">
        <v>39</v>
      </c>
      <c r="E27" s="22">
        <f>+'[1]Consolidado'!S223/1000</f>
        <v>293550</v>
      </c>
      <c r="F27" s="22">
        <f>+'[1]Consolidado'!R224/1000</f>
        <v>0</v>
      </c>
      <c r="G27" s="23">
        <f t="shared" si="0"/>
        <v>0</v>
      </c>
    </row>
    <row r="28" spans="1:7" ht="15">
      <c r="A28" s="26"/>
      <c r="B28" s="25" t="s">
        <v>40</v>
      </c>
      <c r="C28" s="20"/>
      <c r="D28" s="21" t="s">
        <v>41</v>
      </c>
      <c r="E28" s="22">
        <f>+'[1]Consolidado'!S226/1000</f>
        <v>0</v>
      </c>
      <c r="F28" s="22">
        <f>+'[1]Consolidado'!R226/1000</f>
        <v>0</v>
      </c>
      <c r="G28" s="27" t="s">
        <v>3</v>
      </c>
    </row>
    <row r="29" spans="1:7" ht="15.75">
      <c r="A29" s="14">
        <v>31</v>
      </c>
      <c r="B29" s="15"/>
      <c r="C29" s="15"/>
      <c r="D29" s="16" t="s">
        <v>42</v>
      </c>
      <c r="E29" s="17">
        <f>+E30</f>
        <v>8106528</v>
      </c>
      <c r="F29" s="17">
        <f>+F30</f>
        <v>0</v>
      </c>
      <c r="G29" s="18">
        <f>+F29/E29</f>
        <v>0</v>
      </c>
    </row>
    <row r="30" spans="1:7" ht="15">
      <c r="A30" s="19"/>
      <c r="B30" s="25" t="s">
        <v>4</v>
      </c>
      <c r="C30" s="20"/>
      <c r="D30" s="21" t="s">
        <v>43</v>
      </c>
      <c r="E30" s="22">
        <f>+'[1]Consolidado'!S228/1000</f>
        <v>8106528</v>
      </c>
      <c r="F30" s="22">
        <f>+'[1]Consolidado'!R228/1000</f>
        <v>0</v>
      </c>
      <c r="G30" s="23">
        <f>+F30/E30</f>
        <v>0</v>
      </c>
    </row>
    <row r="31" spans="1:7" ht="15.75">
      <c r="A31" s="14">
        <v>32</v>
      </c>
      <c r="B31" s="15"/>
      <c r="C31" s="15"/>
      <c r="D31" s="16" t="s">
        <v>44</v>
      </c>
      <c r="E31" s="17">
        <f>+E32+E33</f>
        <v>0</v>
      </c>
      <c r="F31" s="17">
        <f>+F32+F33</f>
        <v>0</v>
      </c>
      <c r="G31" s="28" t="s">
        <v>45</v>
      </c>
    </row>
    <row r="32" spans="1:7" ht="15">
      <c r="A32" s="19"/>
      <c r="B32" s="29">
        <v>6</v>
      </c>
      <c r="C32" s="30"/>
      <c r="D32" s="21" t="s">
        <v>46</v>
      </c>
      <c r="E32" s="22">
        <f>+'[1]Consolidado'!S516/1000</f>
        <v>0</v>
      </c>
      <c r="F32" s="22">
        <f>+'[1]Consolidado'!R516/1000</f>
        <v>0</v>
      </c>
      <c r="G32" s="27" t="s">
        <v>3</v>
      </c>
    </row>
    <row r="33" spans="1:7" ht="15">
      <c r="A33" s="19"/>
      <c r="B33" s="20"/>
      <c r="C33" s="25"/>
      <c r="D33" s="21" t="s">
        <v>47</v>
      </c>
      <c r="E33" s="22">
        <f>+'[1]Consolidado'!S517/1000</f>
        <v>0</v>
      </c>
      <c r="F33" s="22">
        <f>+'[1]Consolidado'!R517/1000</f>
        <v>0</v>
      </c>
      <c r="G33" s="27" t="s">
        <v>3</v>
      </c>
    </row>
    <row r="34" spans="1:7" ht="15.75">
      <c r="A34" s="14">
        <v>33</v>
      </c>
      <c r="B34" s="15"/>
      <c r="C34" s="31"/>
      <c r="D34" s="16" t="s">
        <v>48</v>
      </c>
      <c r="E34" s="17">
        <f>+E35</f>
        <v>0</v>
      </c>
      <c r="F34" s="17">
        <f>+F35</f>
        <v>0</v>
      </c>
      <c r="G34" s="27" t="s">
        <v>3</v>
      </c>
    </row>
    <row r="35" spans="1:7" ht="15">
      <c r="A35" s="19"/>
      <c r="B35" s="25" t="s">
        <v>4</v>
      </c>
      <c r="C35" s="20"/>
      <c r="D35" s="21" t="s">
        <v>49</v>
      </c>
      <c r="E35" s="22">
        <f>+E36</f>
        <v>0</v>
      </c>
      <c r="F35" s="22">
        <f>+F36</f>
        <v>0</v>
      </c>
      <c r="G35" s="27" t="s">
        <v>3</v>
      </c>
    </row>
    <row r="36" spans="1:7" ht="15">
      <c r="A36" s="19"/>
      <c r="B36" s="20"/>
      <c r="C36" s="25" t="s">
        <v>2</v>
      </c>
      <c r="D36" s="21" t="s">
        <v>32</v>
      </c>
      <c r="E36" s="22">
        <f>+'[1]Consolidado'!S519/1000</f>
        <v>0</v>
      </c>
      <c r="F36" s="22">
        <f>+'[1]Consolidado'!R519/1000</f>
        <v>0</v>
      </c>
      <c r="G36" s="27" t="s">
        <v>3</v>
      </c>
    </row>
    <row r="37" spans="1:7" ht="15.75">
      <c r="A37" s="14">
        <v>34</v>
      </c>
      <c r="B37" s="15"/>
      <c r="C37" s="31"/>
      <c r="D37" s="16" t="s">
        <v>50</v>
      </c>
      <c r="E37" s="17">
        <f>+'[1]Consolidado'!S523/1000</f>
        <v>0</v>
      </c>
      <c r="F37" s="17">
        <f>+'[1]Consolidado'!R523/1000</f>
        <v>495043.822</v>
      </c>
      <c r="G37" s="27" t="s">
        <v>3</v>
      </c>
    </row>
    <row r="38" spans="1:7" ht="15.75">
      <c r="A38" s="14">
        <v>35</v>
      </c>
      <c r="B38" s="15"/>
      <c r="C38" s="31"/>
      <c r="D38" s="16" t="s">
        <v>51</v>
      </c>
      <c r="E38" s="17">
        <f>+'[1]Consolidado'!S532/1000</f>
        <v>0</v>
      </c>
      <c r="F38" s="17">
        <f>+'[1]Consolidado'!R532/1000</f>
        <v>0</v>
      </c>
      <c r="G38" s="27" t="s">
        <v>3</v>
      </c>
    </row>
    <row r="39" spans="1:7" ht="15.75">
      <c r="A39" s="14"/>
      <c r="B39" s="15"/>
      <c r="C39" s="31"/>
      <c r="D39" s="16"/>
      <c r="E39" s="17"/>
      <c r="F39" s="17"/>
      <c r="G39" s="18"/>
    </row>
    <row r="40" spans="1:7" ht="18.75" thickBot="1">
      <c r="A40" s="32" t="s">
        <v>52</v>
      </c>
      <c r="B40" s="33"/>
      <c r="C40" s="34"/>
      <c r="D40" s="35"/>
      <c r="E40" s="36">
        <f>+E7+E10+E14+E16+E21+E29+E31+E34+E37+E38</f>
        <v>129268214</v>
      </c>
      <c r="F40" s="36">
        <f>+F7+F10+F14+F16+F21+F37</f>
        <v>9069115.46</v>
      </c>
      <c r="G40" s="37">
        <f>+F40/E40</f>
        <v>0.07015735097879515</v>
      </c>
    </row>
    <row r="42" spans="5:6" ht="15">
      <c r="E42" s="38"/>
      <c r="F42" s="38"/>
    </row>
    <row r="43" ht="15">
      <c r="E43" s="38"/>
    </row>
    <row r="44" ht="15">
      <c r="F44" s="38"/>
    </row>
    <row r="45" ht="15">
      <c r="E45" s="38"/>
    </row>
  </sheetData>
  <mergeCells count="7">
    <mergeCell ref="A1:G1"/>
    <mergeCell ref="A3:A5"/>
    <mergeCell ref="B3:B5"/>
    <mergeCell ref="C3:C5"/>
    <mergeCell ref="D3:D5"/>
    <mergeCell ref="E3:E4"/>
    <mergeCell ref="F4:G4"/>
  </mergeCells>
  <printOptions/>
  <pageMargins left="0.66" right="0.64" top="0.81" bottom="1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cp:lastPrinted>2014-02-25T18:46:18Z</cp:lastPrinted>
  <dcterms:created xsi:type="dcterms:W3CDTF">2014-02-18T20:15:53Z</dcterms:created>
  <dcterms:modified xsi:type="dcterms:W3CDTF">2014-02-28T18:33:55Z</dcterms:modified>
  <cp:category/>
  <cp:version/>
  <cp:contentType/>
  <cp:contentStatus/>
</cp:coreProperties>
</file>